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0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</sheets>
  <definedNames>
    <definedName name="_xlnm.Print_Area" localSheetId="3">'бер'!$A$1:$AE$98</definedName>
    <definedName name="_xlnm.Print_Area" localSheetId="9">'вер'!$A$1:$AG$98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<sst xmlns="http://schemas.openxmlformats.org/spreadsheetml/2006/main" count="1128" uniqueCount="79">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</sst>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46">
      <pane xSplit="1" topLeftCell="B1" activePane="topRight" state="frozen"/>
      <selection pane="topLeft" activeCell="A1" sqref="A1"/>
      <selection pane="topRight" activeCell="B82" sqref="B8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93879.6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39909.2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f>500-29</f>
        <v>471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898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93879.6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39909.2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33133.9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15781.999999999987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3" sqref="O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34309.6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>
        <v>17154.8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35653.2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>
        <v>1905.5</v>
      </c>
      <c r="I8" s="56">
        <v>4827.5</v>
      </c>
      <c r="J8" s="57">
        <v>1539.8</v>
      </c>
      <c r="K8" s="56">
        <v>1843.9</v>
      </c>
      <c r="L8" s="56">
        <v>1284.6</v>
      </c>
      <c r="M8" s="56">
        <v>2189.1</v>
      </c>
      <c r="N8" s="56">
        <v>3739.5</v>
      </c>
      <c r="O8" s="56">
        <v>3408.4</v>
      </c>
      <c r="P8" s="56"/>
      <c r="Q8" s="56"/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98920.3</v>
      </c>
      <c r="C9" s="25">
        <f t="shared" si="0"/>
        <v>39792.19999999998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1710.3000000000002</v>
      </c>
      <c r="I9" s="25">
        <f t="shared" si="0"/>
        <v>898.8</v>
      </c>
      <c r="J9" s="25">
        <f t="shared" si="0"/>
        <v>8057.9</v>
      </c>
      <c r="K9" s="25">
        <f t="shared" si="0"/>
        <v>0</v>
      </c>
      <c r="L9" s="25">
        <f t="shared" si="0"/>
        <v>14682.599999999997</v>
      </c>
      <c r="M9" s="25">
        <f t="shared" si="0"/>
        <v>1188.4</v>
      </c>
      <c r="N9" s="25">
        <f t="shared" si="0"/>
        <v>1647</v>
      </c>
      <c r="O9" s="25">
        <f t="shared" si="0"/>
        <v>2069.7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45544.600000000006</v>
      </c>
      <c r="AG9" s="51">
        <f>AG10+AG15+AG24+AG33+AG47+AG52+AG54+AG61+AG62+AG71+AG72+AG76+AG88+AG81+AG83+AG82+AG69+AG89+AG91+AG90+AG70+AG40+AG92</f>
        <v>93167.90000000002</v>
      </c>
      <c r="AH9" s="50"/>
      <c r="AI9" s="50"/>
    </row>
    <row r="10" spans="1:33" ht="15.75">
      <c r="A10" s="4" t="s">
        <v>4</v>
      </c>
      <c r="B10" s="23">
        <f>4352.9+26.4</f>
        <v>4379.299999999999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>
        <v>7.7</v>
      </c>
      <c r="I10" s="23">
        <v>49.4</v>
      </c>
      <c r="J10" s="26">
        <v>27.6</v>
      </c>
      <c r="K10" s="23"/>
      <c r="L10" s="23">
        <f>1214.4+13.9</f>
        <v>1228.3000000000002</v>
      </c>
      <c r="M10" s="23">
        <v>12.3</v>
      </c>
      <c r="N10" s="23">
        <v>45.2</v>
      </c>
      <c r="O10" s="28">
        <v>12.7</v>
      </c>
      <c r="P10" s="23"/>
      <c r="Q10" s="23"/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1572.1000000000001</v>
      </c>
      <c r="AG10" s="28">
        <f>B10+C10-AF10</f>
        <v>5144.999999999999</v>
      </c>
    </row>
    <row r="11" spans="1:33" ht="15.75">
      <c r="A11" s="3" t="s">
        <v>5</v>
      </c>
      <c r="B11" s="23">
        <f>3491.8+26.4</f>
        <v>3518.2000000000003</v>
      </c>
      <c r="C11" s="23">
        <v>595</v>
      </c>
      <c r="D11" s="23"/>
      <c r="E11" s="23"/>
      <c r="F11" s="23"/>
      <c r="G11" s="23">
        <v>34.4</v>
      </c>
      <c r="H11" s="23"/>
      <c r="I11" s="23">
        <v>13</v>
      </c>
      <c r="J11" s="27"/>
      <c r="K11" s="23"/>
      <c r="L11" s="23">
        <v>1199.9</v>
      </c>
      <c r="M11" s="23"/>
      <c r="N11" s="23">
        <v>4.9</v>
      </c>
      <c r="O11" s="28"/>
      <c r="P11" s="23"/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1252.2000000000003</v>
      </c>
      <c r="AG11" s="28">
        <f>B11+C11-AF11</f>
        <v>2861.0000000000005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>
        <v>6.4</v>
      </c>
      <c r="O12" s="28">
        <v>0.5</v>
      </c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14.3</v>
      </c>
      <c r="AG12" s="28">
        <f>B12+C12-AF12</f>
        <v>608.8000000000001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633.199999999999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7.7</v>
      </c>
      <c r="I14" s="23">
        <f t="shared" si="2"/>
        <v>36.4</v>
      </c>
      <c r="J14" s="23">
        <f t="shared" si="2"/>
        <v>27.6</v>
      </c>
      <c r="K14" s="23">
        <f t="shared" si="2"/>
        <v>0</v>
      </c>
      <c r="L14" s="23">
        <f t="shared" si="2"/>
        <v>28.40000000000009</v>
      </c>
      <c r="M14" s="23">
        <f t="shared" si="2"/>
        <v>12.3</v>
      </c>
      <c r="N14" s="23">
        <f t="shared" si="2"/>
        <v>33.900000000000006</v>
      </c>
      <c r="O14" s="23">
        <f t="shared" si="2"/>
        <v>12.2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305.6000000000001</v>
      </c>
      <c r="AG14" s="28">
        <f>AG10-AG11-AG12-AG13</f>
        <v>1675.1999999999985</v>
      </c>
    </row>
    <row r="15" spans="1:33" ht="15" customHeight="1">
      <c r="A15" s="4" t="s">
        <v>6</v>
      </c>
      <c r="B15" s="23">
        <f>31060.4+4327.4-3057.7</f>
        <v>32330.100000000002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>
        <v>110.1</v>
      </c>
      <c r="J15" s="27"/>
      <c r="K15" s="23"/>
      <c r="L15" s="23">
        <f>5700.4+4276.1</f>
        <v>9976.5</v>
      </c>
      <c r="M15" s="23">
        <v>720.8</v>
      </c>
      <c r="N15" s="23"/>
      <c r="O15" s="28">
        <v>515.2</v>
      </c>
      <c r="P15" s="23"/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11919.8</v>
      </c>
      <c r="AG15" s="28">
        <f aca="true" t="shared" si="3" ref="AG15:AG31">B15+C15-AF15</f>
        <v>34826.5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>
        <v>5698.3</v>
      </c>
      <c r="M16" s="67">
        <v>381.3</v>
      </c>
      <c r="N16" s="67"/>
      <c r="O16" s="70">
        <v>217.4</v>
      </c>
      <c r="P16" s="67"/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6355.8</v>
      </c>
      <c r="AG16" s="72">
        <f t="shared" si="3"/>
        <v>17200.5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>
        <f>5700.4+4276.1</f>
        <v>9976.5</v>
      </c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9977.9</v>
      </c>
      <c r="AG17" s="28">
        <f t="shared" si="3"/>
        <v>20076.300000000003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>
        <v>1.6</v>
      </c>
      <c r="N18" s="23"/>
      <c r="O18" s="28">
        <v>2.2</v>
      </c>
      <c r="P18" s="23"/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4.6000000000000005</v>
      </c>
      <c r="AG18" s="28">
        <f t="shared" si="3"/>
        <v>21.7</v>
      </c>
    </row>
    <row r="19" spans="1:33" ht="15.75">
      <c r="A19" s="3" t="s">
        <v>1</v>
      </c>
      <c r="B19" s="23">
        <v>2155.8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>
        <v>67.7</v>
      </c>
      <c r="J19" s="27"/>
      <c r="K19" s="23"/>
      <c r="L19" s="23"/>
      <c r="M19" s="23">
        <v>641.6</v>
      </c>
      <c r="N19" s="23"/>
      <c r="O19" s="28">
        <v>336.1</v>
      </c>
      <c r="P19" s="23"/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1489.9</v>
      </c>
      <c r="AG19" s="28">
        <f t="shared" si="3"/>
        <v>3121.4</v>
      </c>
    </row>
    <row r="20" spans="1:33" ht="15.75">
      <c r="A20" s="3" t="s">
        <v>2</v>
      </c>
      <c r="B20" s="23">
        <f>3456.6+2.8</f>
        <v>3459.4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>
        <v>27.8</v>
      </c>
      <c r="J20" s="27"/>
      <c r="K20" s="23"/>
      <c r="L20" s="23"/>
      <c r="M20" s="23">
        <v>41.8</v>
      </c>
      <c r="N20" s="23"/>
      <c r="O20" s="28">
        <v>104.2</v>
      </c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317.3</v>
      </c>
      <c r="AG20" s="28">
        <f t="shared" si="3"/>
        <v>10432.300000000001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1.2</v>
      </c>
      <c r="N21" s="23"/>
      <c r="O21" s="28">
        <v>16.3</v>
      </c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17.5</v>
      </c>
      <c r="AG21" s="28">
        <f t="shared" si="3"/>
        <v>43.7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192.800000000001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14.59999999999999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34.59999999999991</v>
      </c>
      <c r="N23" s="23">
        <f t="shared" si="4"/>
        <v>0</v>
      </c>
      <c r="O23" s="23">
        <f t="shared" si="4"/>
        <v>56.39999999999998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112.5999999999999</v>
      </c>
      <c r="AG23" s="28">
        <f t="shared" si="3"/>
        <v>1131.1000000000022</v>
      </c>
    </row>
    <row r="24" spans="1:33" ht="15" customHeight="1">
      <c r="A24" s="4" t="s">
        <v>7</v>
      </c>
      <c r="B24" s="23">
        <f>21283.3+3896.9-2500</f>
        <v>22680.2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>
        <v>6384.7</v>
      </c>
      <c r="K24" s="23"/>
      <c r="L24" s="23">
        <v>3.3</v>
      </c>
      <c r="M24" s="23">
        <v>1.5</v>
      </c>
      <c r="N24" s="23"/>
      <c r="O24" s="28"/>
      <c r="P24" s="23"/>
      <c r="Q24" s="28"/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6623.2</v>
      </c>
      <c r="AG24" s="28">
        <f t="shared" si="3"/>
        <v>21388.8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>
        <v>6332.4</v>
      </c>
      <c r="K25" s="67"/>
      <c r="L25" s="67">
        <v>3.3</v>
      </c>
      <c r="M25" s="67">
        <v>1.5</v>
      </c>
      <c r="N25" s="67"/>
      <c r="O25" s="70"/>
      <c r="P25" s="67"/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6545.2</v>
      </c>
      <c r="AG25" s="72">
        <f t="shared" si="3"/>
        <v>16577.399999999998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>
        <v>5912</v>
      </c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5912</v>
      </c>
      <c r="AG26" s="28">
        <f t="shared" si="3"/>
        <v>16138.800000000003</v>
      </c>
      <c r="AH26" s="6"/>
    </row>
    <row r="27" spans="1:33" ht="15.75">
      <c r="A27" s="3" t="s">
        <v>3</v>
      </c>
      <c r="B27" s="23">
        <v>881.1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>
        <v>108.5</v>
      </c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245.1</v>
      </c>
      <c r="AG27" s="28">
        <f t="shared" si="3"/>
        <v>2375.5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>
        <v>63.6</v>
      </c>
      <c r="K28" s="23"/>
      <c r="L28" s="23">
        <v>3.3</v>
      </c>
      <c r="M28" s="23">
        <v>1.5</v>
      </c>
      <c r="N28" s="23"/>
      <c r="O28" s="28"/>
      <c r="P28" s="23"/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71.6</v>
      </c>
      <c r="AG28" s="28">
        <f t="shared" si="3"/>
        <v>226.6</v>
      </c>
    </row>
    <row r="29" spans="1:33" ht="15.75">
      <c r="A29" s="3" t="s">
        <v>2</v>
      </c>
      <c r="B29" s="23">
        <v>1130.1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>
        <v>176.1</v>
      </c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197.2</v>
      </c>
      <c r="AG29" s="28">
        <f t="shared" si="3"/>
        <v>1251.8</v>
      </c>
    </row>
    <row r="30" spans="1:33" ht="15.75">
      <c r="A30" s="3" t="s">
        <v>17</v>
      </c>
      <c r="B30" s="23">
        <v>134.4</v>
      </c>
      <c r="C30" s="23">
        <v>37.7</v>
      </c>
      <c r="D30" s="23"/>
      <c r="E30" s="23"/>
      <c r="F30" s="23"/>
      <c r="G30" s="23"/>
      <c r="H30" s="23"/>
      <c r="I30" s="23"/>
      <c r="J30" s="27">
        <v>32.5</v>
      </c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32.5</v>
      </c>
      <c r="AG30" s="28">
        <f t="shared" si="3"/>
        <v>139.60000000000002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642.5999999999987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91.9999999999998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164.79999999999978</v>
      </c>
      <c r="AG32" s="28">
        <f>AG24-AG26-AG27-AG28-AG29-AG30-AG31</f>
        <v>1256.4999999999964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>
        <v>1424.2</v>
      </c>
      <c r="I33" s="23"/>
      <c r="J33" s="27"/>
      <c r="K33" s="23"/>
      <c r="L33" s="23">
        <v>42.1</v>
      </c>
      <c r="M33" s="23"/>
      <c r="N33" s="23"/>
      <c r="O33" s="28">
        <v>1.3</v>
      </c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1467.6</v>
      </c>
      <c r="AG33" s="28">
        <f aca="true" t="shared" si="6" ref="AG33:AG38">B33+C33-AF33</f>
        <v>517.5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>
        <v>42.1</v>
      </c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42.1</v>
      </c>
      <c r="AG34" s="28">
        <f t="shared" si="6"/>
        <v>145.3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>
        <v>0.3</v>
      </c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0.3</v>
      </c>
      <c r="AG36" s="28">
        <f t="shared" si="6"/>
        <v>86.3</v>
      </c>
    </row>
    <row r="37" spans="1:33" ht="15.75">
      <c r="A37" s="3" t="s">
        <v>17</v>
      </c>
      <c r="B37" s="23">
        <v>1000</v>
      </c>
      <c r="C37" s="23">
        <v>641.8</v>
      </c>
      <c r="D37" s="23"/>
      <c r="E37" s="23"/>
      <c r="F37" s="23"/>
      <c r="G37" s="23"/>
      <c r="H37" s="23">
        <v>1423.8</v>
      </c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1423.8</v>
      </c>
      <c r="AG37" s="28">
        <f t="shared" si="6"/>
        <v>218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62.90000000000011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0.10000000000013642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1.3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1.4000000000001365</v>
      </c>
      <c r="AG39" s="28">
        <f>AG33-AG34-AG36-AG38-AG35-AG37</f>
        <v>64.29999999999995</v>
      </c>
    </row>
    <row r="40" spans="1:33" ht="15" customHeight="1">
      <c r="A40" s="4" t="s">
        <v>34</v>
      </c>
      <c r="B40" s="23">
        <v>679.5</v>
      </c>
      <c r="C40" s="23">
        <v>169.1</v>
      </c>
      <c r="D40" s="23"/>
      <c r="E40" s="23"/>
      <c r="F40" s="23"/>
      <c r="G40" s="23"/>
      <c r="H40" s="23"/>
      <c r="I40" s="23">
        <v>10.3</v>
      </c>
      <c r="J40" s="27"/>
      <c r="K40" s="23"/>
      <c r="L40" s="23">
        <v>216.8</v>
      </c>
      <c r="M40" s="23"/>
      <c r="N40" s="23"/>
      <c r="O40" s="28"/>
      <c r="P40" s="23"/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227.10000000000002</v>
      </c>
      <c r="AG40" s="28">
        <f aca="true" t="shared" si="8" ref="AG40:AG45">B40+C40-AF40</f>
        <v>621.5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>
        <v>203.6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203.6</v>
      </c>
      <c r="AG41" s="28">
        <f t="shared" si="8"/>
        <v>517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>
        <v>1.7</v>
      </c>
      <c r="J43" s="27"/>
      <c r="K43" s="23"/>
      <c r="L43" s="23">
        <v>4.3</v>
      </c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6</v>
      </c>
      <c r="AG43" s="28">
        <f t="shared" si="8"/>
        <v>8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>
        <v>0.4</v>
      </c>
      <c r="J44" s="27"/>
      <c r="K44" s="23"/>
      <c r="L44" s="23"/>
      <c r="M44" s="23"/>
      <c r="N44" s="23"/>
      <c r="O44" s="28"/>
      <c r="P44" s="23"/>
      <c r="Q44" s="23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0.4</v>
      </c>
      <c r="AG44" s="28">
        <f t="shared" si="8"/>
        <v>36.7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31.09999999999995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8.200000000000001</v>
      </c>
      <c r="J46" s="23">
        <f t="shared" si="10"/>
        <v>0</v>
      </c>
      <c r="K46" s="23">
        <f t="shared" si="10"/>
        <v>0</v>
      </c>
      <c r="L46" s="23">
        <f t="shared" si="10"/>
        <v>8.900000000000016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17.100000000000016</v>
      </c>
      <c r="AG46" s="28">
        <f>AG40-AG41-AG42-AG43-AG44-AG45</f>
        <v>59.8</v>
      </c>
    </row>
    <row r="47" spans="1:33" ht="17.25" customHeight="1">
      <c r="A47" s="4" t="s">
        <v>15</v>
      </c>
      <c r="B47" s="37">
        <f>973.9+7.5</f>
        <v>981.4</v>
      </c>
      <c r="C47" s="23">
        <v>1923.3</v>
      </c>
      <c r="D47" s="23"/>
      <c r="E47" s="29"/>
      <c r="F47" s="29"/>
      <c r="G47" s="29">
        <v>180.3</v>
      </c>
      <c r="H47" s="29">
        <v>33.8</v>
      </c>
      <c r="I47" s="29"/>
      <c r="J47" s="30">
        <v>4</v>
      </c>
      <c r="K47" s="29"/>
      <c r="L47" s="29"/>
      <c r="M47" s="29"/>
      <c r="N47" s="29">
        <v>23.3</v>
      </c>
      <c r="O47" s="32"/>
      <c r="P47" s="29"/>
      <c r="Q47" s="29"/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241.40000000000003</v>
      </c>
      <c r="AG47" s="28">
        <f>B47+C47-AF47</f>
        <v>2663.2999999999997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</f>
        <v>882.3</v>
      </c>
      <c r="C49" s="23">
        <v>1639.3</v>
      </c>
      <c r="D49" s="23"/>
      <c r="E49" s="23"/>
      <c r="F49" s="23"/>
      <c r="G49" s="23">
        <v>180.1</v>
      </c>
      <c r="H49" s="23">
        <v>33.6</v>
      </c>
      <c r="I49" s="23"/>
      <c r="J49" s="27">
        <v>3.9</v>
      </c>
      <c r="K49" s="23"/>
      <c r="L49" s="23"/>
      <c r="M49" s="23"/>
      <c r="N49" s="23">
        <v>22.9</v>
      </c>
      <c r="O49" s="28"/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240.5</v>
      </c>
      <c r="AG49" s="28">
        <f>B49+C49-AF49</f>
        <v>2281.1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99.10000000000002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0.19999999999999574</v>
      </c>
      <c r="I51" s="23">
        <f t="shared" si="11"/>
        <v>0</v>
      </c>
      <c r="J51" s="23">
        <f t="shared" si="11"/>
        <v>0.10000000000000009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0.40000000000000213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0.900000000000015</v>
      </c>
      <c r="AG51" s="28">
        <f>AG47-AG49-AG48</f>
        <v>382.1999999999998</v>
      </c>
    </row>
    <row r="52" spans="1:33" ht="15" customHeight="1">
      <c r="A52" s="4" t="s">
        <v>0</v>
      </c>
      <c r="B52" s="23">
        <f>3907.4+2819.7</f>
        <v>6727.1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>
        <v>34.9</v>
      </c>
      <c r="I52" s="23">
        <v>24</v>
      </c>
      <c r="J52" s="27"/>
      <c r="K52" s="23"/>
      <c r="L52" s="23">
        <v>325.8</v>
      </c>
      <c r="M52" s="23">
        <v>188.5</v>
      </c>
      <c r="N52" s="23">
        <v>222.4</v>
      </c>
      <c r="O52" s="28"/>
      <c r="P52" s="23"/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4981.799999999999</v>
      </c>
      <c r="AG52" s="28">
        <f aca="true" t="shared" si="12" ref="AG52:AG59">B52+C52-AF52</f>
        <v>4019.4000000000015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>
        <v>29.4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279.9</v>
      </c>
      <c r="AG53" s="28">
        <f t="shared" si="12"/>
        <v>894.1999999999999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>
        <v>163.8</v>
      </c>
      <c r="I54" s="23">
        <v>3.7</v>
      </c>
      <c r="J54" s="27"/>
      <c r="K54" s="23"/>
      <c r="L54" s="23">
        <f>1357.7+52.6</f>
        <v>1410.3</v>
      </c>
      <c r="M54" s="23">
        <v>45.5</v>
      </c>
      <c r="N54" s="23">
        <v>123</v>
      </c>
      <c r="O54" s="28">
        <v>34.4</v>
      </c>
      <c r="P54" s="23"/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2074.2</v>
      </c>
      <c r="AG54" s="23">
        <f t="shared" si="12"/>
        <v>3471.3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>
        <v>1357.7</v>
      </c>
      <c r="M55" s="23"/>
      <c r="N55" s="23">
        <v>21.1</v>
      </c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1378.8</v>
      </c>
      <c r="AG55" s="23">
        <f t="shared" si="12"/>
        <v>2344.9000000000005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>
        <v>2.9</v>
      </c>
      <c r="I57" s="23">
        <v>0.3</v>
      </c>
      <c r="J57" s="27"/>
      <c r="K57" s="23"/>
      <c r="L57" s="23"/>
      <c r="M57" s="23">
        <v>1.1</v>
      </c>
      <c r="N57" s="23">
        <v>3.2</v>
      </c>
      <c r="O57" s="28"/>
      <c r="P57" s="23"/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9.399999999999999</v>
      </c>
      <c r="AG57" s="23">
        <f t="shared" si="12"/>
        <v>595.9</v>
      </c>
    </row>
    <row r="58" spans="1:33" ht="15.75">
      <c r="A58" s="3" t="s">
        <v>17</v>
      </c>
      <c r="B58" s="37">
        <f>3.4+27.4</f>
        <v>30.799999999999997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50.8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50.8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768.8999999999997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160.9</v>
      </c>
      <c r="I60" s="23">
        <f t="shared" si="13"/>
        <v>3.4000000000000004</v>
      </c>
      <c r="J60" s="23">
        <f t="shared" si="13"/>
        <v>0</v>
      </c>
      <c r="K60" s="23">
        <f t="shared" si="13"/>
        <v>0</v>
      </c>
      <c r="L60" s="23">
        <f t="shared" si="13"/>
        <v>1.799999999999912</v>
      </c>
      <c r="M60" s="23">
        <f t="shared" si="13"/>
        <v>44.4</v>
      </c>
      <c r="N60" s="23">
        <f t="shared" si="13"/>
        <v>98.7</v>
      </c>
      <c r="O60" s="23">
        <f t="shared" si="13"/>
        <v>34.4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635.1999999999999</v>
      </c>
      <c r="AG60" s="23">
        <f>AG54-AG55-AG57-AG59-AG56-AG58</f>
        <v>530.4999999999997</v>
      </c>
    </row>
    <row r="61" spans="1:33" ht="15" customHeight="1">
      <c r="A61" s="4" t="s">
        <v>10</v>
      </c>
      <c r="B61" s="23">
        <v>65.5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0</v>
      </c>
      <c r="AG61" s="23">
        <f aca="true" t="shared" si="15" ref="AG61:AG67">B61+C61-AF61</f>
        <v>126.6</v>
      </c>
    </row>
    <row r="62" spans="1:33" ht="15" customHeight="1">
      <c r="A62" s="4" t="s">
        <v>11</v>
      </c>
      <c r="B62" s="23">
        <v>1360.7</v>
      </c>
      <c r="C62" s="23">
        <v>899.2</v>
      </c>
      <c r="D62" s="23"/>
      <c r="E62" s="23"/>
      <c r="F62" s="23"/>
      <c r="G62" s="23"/>
      <c r="H62" s="23"/>
      <c r="I62" s="23"/>
      <c r="J62" s="27">
        <v>23.9</v>
      </c>
      <c r="K62" s="23"/>
      <c r="L62" s="23">
        <v>398.6</v>
      </c>
      <c r="M62" s="23">
        <v>66.4</v>
      </c>
      <c r="N62" s="23"/>
      <c r="O62" s="28"/>
      <c r="P62" s="23"/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488.9</v>
      </c>
      <c r="AG62" s="23">
        <f t="shared" si="15"/>
        <v>1771</v>
      </c>
    </row>
    <row r="63" spans="1:34" ht="15.75">
      <c r="A63" s="3" t="s">
        <v>5</v>
      </c>
      <c r="B63" s="23">
        <v>868.4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>
        <v>317.6</v>
      </c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317.6</v>
      </c>
      <c r="AG63" s="23">
        <f t="shared" si="15"/>
        <v>665.0999999999999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>
        <v>1.4</v>
      </c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1.4</v>
      </c>
      <c r="AG64" s="23">
        <f t="shared" si="15"/>
        <v>4.799999999999999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>
        <v>2.3</v>
      </c>
      <c r="K65" s="23"/>
      <c r="L65" s="23"/>
      <c r="M65" s="23">
        <v>15.6</v>
      </c>
      <c r="N65" s="23"/>
      <c r="O65" s="28"/>
      <c r="P65" s="23"/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17.9</v>
      </c>
      <c r="AG65" s="23">
        <f t="shared" si="15"/>
        <v>61.800000000000004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>
        <v>0.7</v>
      </c>
      <c r="K66" s="23"/>
      <c r="L66" s="23"/>
      <c r="M66" s="23">
        <v>1</v>
      </c>
      <c r="N66" s="23"/>
      <c r="O66" s="28"/>
      <c r="P66" s="23"/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1.7</v>
      </c>
      <c r="AG66" s="23">
        <f t="shared" si="15"/>
        <v>72.1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408.90000000000003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20.9</v>
      </c>
      <c r="K68" s="23">
        <f t="shared" si="16"/>
        <v>0</v>
      </c>
      <c r="L68" s="23">
        <f t="shared" si="16"/>
        <v>81</v>
      </c>
      <c r="M68" s="23">
        <f t="shared" si="16"/>
        <v>48.400000000000006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150.3</v>
      </c>
      <c r="AG68" s="23">
        <f>AG62-AG63-AG66-AG67-AG65-AG64</f>
        <v>967.2000000000003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>
        <v>15</v>
      </c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429.9</v>
      </c>
      <c r="AG69" s="31">
        <f aca="true" t="shared" si="17" ref="AG69:AG92">B69+C69-AF69</f>
        <v>1.6000000000000227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0</v>
      </c>
      <c r="AG70" s="31">
        <f t="shared" si="17"/>
        <v>6.9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966.1+20-7.5</f>
        <v>978.6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>
        <v>45.9</v>
      </c>
      <c r="I72" s="23">
        <v>1.3</v>
      </c>
      <c r="J72" s="27">
        <v>3</v>
      </c>
      <c r="K72" s="23"/>
      <c r="L72" s="23">
        <v>8.7</v>
      </c>
      <c r="M72" s="23">
        <v>20.4</v>
      </c>
      <c r="N72" s="23"/>
      <c r="O72" s="23">
        <v>60.1</v>
      </c>
      <c r="P72" s="23"/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225.79999999999998</v>
      </c>
      <c r="AG72" s="31">
        <f t="shared" si="17"/>
        <v>3810.7999999999997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8.7</v>
      </c>
      <c r="AG73" s="31">
        <f t="shared" si="17"/>
        <v>82.8</v>
      </c>
    </row>
    <row r="74" spans="1:33" ht="15" customHeight="1">
      <c r="A74" s="3" t="s">
        <v>2</v>
      </c>
      <c r="B74" s="23">
        <v>69.6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14.7</v>
      </c>
      <c r="AG74" s="31">
        <f t="shared" si="17"/>
        <v>157.3</v>
      </c>
    </row>
    <row r="75" spans="1:33" ht="15" customHeight="1">
      <c r="A75" s="3" t="s">
        <v>17</v>
      </c>
      <c r="B75" s="23">
        <v>0.6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0.6</v>
      </c>
    </row>
    <row r="76" spans="1:33" s="11" customFormat="1" ht="31.5">
      <c r="A76" s="12" t="s">
        <v>21</v>
      </c>
      <c r="B76" s="23">
        <v>95.5</v>
      </c>
      <c r="C76" s="23">
        <f>407.6-117</f>
        <v>290.6</v>
      </c>
      <c r="D76" s="23"/>
      <c r="E76" s="29"/>
      <c r="F76" s="29"/>
      <c r="G76" s="29"/>
      <c r="H76" s="29"/>
      <c r="I76" s="29"/>
      <c r="J76" s="30">
        <v>43.2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43.2</v>
      </c>
      <c r="AG76" s="31">
        <f t="shared" si="17"/>
        <v>342.90000000000003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>
        <v>42.8</v>
      </c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42.8</v>
      </c>
      <c r="AG77" s="31">
        <f t="shared" si="17"/>
        <v>38.30000000000001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>
        <v>0.3</v>
      </c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0.3</v>
      </c>
      <c r="AG80" s="31">
        <f t="shared" si="17"/>
        <v>2.2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f>1000+29</f>
        <v>1029</v>
      </c>
      <c r="C82" s="29">
        <v>898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1000</v>
      </c>
      <c r="AG82" s="31">
        <f t="shared" si="17"/>
        <v>927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</f>
        <v>123.9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189.8</v>
      </c>
      <c r="AG88" s="23">
        <f t="shared" si="17"/>
        <v>120.59999999999997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>
        <v>73.1</v>
      </c>
      <c r="K89" s="23"/>
      <c r="L89" s="23">
        <f>327.9+377.9</f>
        <v>705.8</v>
      </c>
      <c r="M89" s="23"/>
      <c r="N89" s="23">
        <f>42.9+540.2</f>
        <v>583.1</v>
      </c>
      <c r="O89" s="23"/>
      <c r="P89" s="23"/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1786.6</v>
      </c>
      <c r="AG89" s="23">
        <f t="shared" si="17"/>
        <v>7546.6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>
        <v>618.4</v>
      </c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618.4</v>
      </c>
      <c r="AG90" s="23">
        <f t="shared" si="17"/>
        <v>1236.9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>
        <v>700</v>
      </c>
      <c r="J92" s="23">
        <v>880</v>
      </c>
      <c r="K92" s="23"/>
      <c r="L92" s="23">
        <v>366.4</v>
      </c>
      <c r="M92" s="23">
        <v>133</v>
      </c>
      <c r="N92" s="23">
        <v>650</v>
      </c>
      <c r="O92" s="23">
        <v>1431</v>
      </c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11654.8</v>
      </c>
      <c r="AG92" s="23">
        <f t="shared" si="17"/>
        <v>4419.6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98920.3</v>
      </c>
      <c r="C94" s="43">
        <f t="shared" si="18"/>
        <v>39792.19999999999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1710.3000000000002</v>
      </c>
      <c r="I94" s="43">
        <f t="shared" si="18"/>
        <v>898.8</v>
      </c>
      <c r="J94" s="43">
        <f t="shared" si="18"/>
        <v>8057.9</v>
      </c>
      <c r="K94" s="43">
        <f t="shared" si="18"/>
        <v>0</v>
      </c>
      <c r="L94" s="43">
        <f t="shared" si="18"/>
        <v>14682.599999999997</v>
      </c>
      <c r="M94" s="43">
        <f t="shared" si="18"/>
        <v>1188.4</v>
      </c>
      <c r="N94" s="43">
        <f t="shared" si="18"/>
        <v>1647</v>
      </c>
      <c r="O94" s="43">
        <f t="shared" si="18"/>
        <v>2069.7</v>
      </c>
      <c r="P94" s="43">
        <f t="shared" si="18"/>
        <v>0</v>
      </c>
      <c r="Q94" s="43">
        <f t="shared" si="18"/>
        <v>0</v>
      </c>
      <c r="R94" s="43">
        <f t="shared" si="18"/>
        <v>0</v>
      </c>
      <c r="S94" s="43">
        <f t="shared" si="18"/>
        <v>0</v>
      </c>
      <c r="T94" s="43">
        <f t="shared" si="18"/>
        <v>0</v>
      </c>
      <c r="U94" s="43">
        <f t="shared" si="18"/>
        <v>0</v>
      </c>
      <c r="V94" s="43">
        <f t="shared" si="18"/>
        <v>0</v>
      </c>
      <c r="W94" s="43">
        <f t="shared" si="18"/>
        <v>0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45544.600000000006</v>
      </c>
      <c r="AG94" s="59">
        <f>AG10+AG15+AG24+AG33+AG47+AG52+AG54+AG61+AG62+AG69+AG71+AG72+AG76+AG81+AG82+AG83+AG88+AG89+AG90+AG91+AG70+AG40+AG92</f>
        <v>93167.90000000002</v>
      </c>
    </row>
    <row r="95" spans="1:33" ht="15.75">
      <c r="A95" s="3" t="s">
        <v>5</v>
      </c>
      <c r="B95" s="23">
        <f aca="true" t="shared" si="19" ref="B95:AD95">B11+B17+B26+B34+B55+B63+B73+B41+B77</f>
        <v>53954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13</v>
      </c>
      <c r="J95" s="23">
        <f t="shared" si="19"/>
        <v>5954.8</v>
      </c>
      <c r="K95" s="23">
        <f t="shared" si="19"/>
        <v>0</v>
      </c>
      <c r="L95" s="23">
        <f t="shared" si="19"/>
        <v>13097.400000000001</v>
      </c>
      <c r="M95" s="23">
        <f t="shared" si="19"/>
        <v>0</v>
      </c>
      <c r="N95" s="23">
        <f t="shared" si="19"/>
        <v>26</v>
      </c>
      <c r="O95" s="23">
        <f t="shared" si="19"/>
        <v>0</v>
      </c>
      <c r="P95" s="23">
        <f t="shared" si="19"/>
        <v>0</v>
      </c>
      <c r="Q95" s="23">
        <f t="shared" si="19"/>
        <v>0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>
        <f t="shared" si="19"/>
        <v>0</v>
      </c>
      <c r="W95" s="23">
        <f t="shared" si="19"/>
        <v>0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19135.7</v>
      </c>
      <c r="AG95" s="28">
        <f>B95+C95-AF95</f>
        <v>42869.5</v>
      </c>
    </row>
    <row r="96" spans="1:33" ht="15.75">
      <c r="A96" s="3" t="s">
        <v>2</v>
      </c>
      <c r="B96" s="23">
        <f aca="true" t="shared" si="20" ref="B96:AD96">B12+B20+B29+B36+B57+B66+B44+B80+B74+B53</f>
        <v>5641.500000000001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32.6</v>
      </c>
      <c r="I96" s="23">
        <f t="shared" si="20"/>
        <v>28.5</v>
      </c>
      <c r="J96" s="23">
        <f t="shared" si="20"/>
        <v>177.1</v>
      </c>
      <c r="K96" s="23">
        <f t="shared" si="20"/>
        <v>0</v>
      </c>
      <c r="L96" s="23">
        <f t="shared" si="20"/>
        <v>0</v>
      </c>
      <c r="M96" s="23">
        <f t="shared" si="20"/>
        <v>43.9</v>
      </c>
      <c r="N96" s="23">
        <f t="shared" si="20"/>
        <v>9.600000000000001</v>
      </c>
      <c r="O96" s="23">
        <f t="shared" si="20"/>
        <v>104.7</v>
      </c>
      <c r="P96" s="23">
        <f t="shared" si="20"/>
        <v>0</v>
      </c>
      <c r="Q96" s="23">
        <f t="shared" si="20"/>
        <v>0</v>
      </c>
      <c r="R96" s="23">
        <f t="shared" si="20"/>
        <v>0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>
        <f t="shared" si="20"/>
        <v>0</v>
      </c>
      <c r="W96" s="23">
        <f t="shared" si="20"/>
        <v>0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835.5000000000001</v>
      </c>
      <c r="AG96" s="28">
        <f>B96+C96-AF96</f>
        <v>14137.600000000002</v>
      </c>
    </row>
    <row r="97" spans="1:33" ht="15.75">
      <c r="A97" s="3" t="s">
        <v>3</v>
      </c>
      <c r="B97" s="23">
        <f aca="true" t="shared" si="21" ref="B97:AA97">B18+B27+B42+B64+B78</f>
        <v>892.1999999999999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108.5</v>
      </c>
      <c r="K97" s="23">
        <f t="shared" si="21"/>
        <v>0</v>
      </c>
      <c r="L97" s="23">
        <f t="shared" si="21"/>
        <v>0</v>
      </c>
      <c r="M97" s="23">
        <f t="shared" si="21"/>
        <v>3</v>
      </c>
      <c r="N97" s="23">
        <f t="shared" si="21"/>
        <v>0</v>
      </c>
      <c r="O97" s="23">
        <f t="shared" si="21"/>
        <v>2.2</v>
      </c>
      <c r="P97" s="23">
        <f t="shared" si="21"/>
        <v>0</v>
      </c>
      <c r="Q97" s="23">
        <f t="shared" si="21"/>
        <v>0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>
        <f t="shared" si="21"/>
        <v>0</v>
      </c>
      <c r="W97" s="23">
        <f t="shared" si="21"/>
        <v>0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251.1</v>
      </c>
      <c r="AG97" s="28">
        <f>B97+C97-AF97</f>
        <v>2490</v>
      </c>
    </row>
    <row r="98" spans="1:33" ht="15.75">
      <c r="A98" s="3" t="s">
        <v>1</v>
      </c>
      <c r="B98" s="23">
        <f aca="true" t="shared" si="22" ref="B98:AA98">B19+B28+B65+B35+B43+B56+B48+B79</f>
        <v>2480.7000000000003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69.4</v>
      </c>
      <c r="J98" s="23">
        <f t="shared" si="22"/>
        <v>65.9</v>
      </c>
      <c r="K98" s="23">
        <f t="shared" si="22"/>
        <v>0</v>
      </c>
      <c r="L98" s="23">
        <f t="shared" si="22"/>
        <v>7.6</v>
      </c>
      <c r="M98" s="23">
        <f t="shared" si="22"/>
        <v>658.7</v>
      </c>
      <c r="N98" s="23">
        <f t="shared" si="22"/>
        <v>0</v>
      </c>
      <c r="O98" s="23">
        <f t="shared" si="22"/>
        <v>336.1</v>
      </c>
      <c r="P98" s="23">
        <f t="shared" si="22"/>
        <v>0</v>
      </c>
      <c r="Q98" s="23">
        <f t="shared" si="22"/>
        <v>0</v>
      </c>
      <c r="R98" s="23">
        <f t="shared" si="22"/>
        <v>0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>
        <f t="shared" si="22"/>
        <v>0</v>
      </c>
      <c r="W98" s="23">
        <f t="shared" si="22"/>
        <v>0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1585.4</v>
      </c>
      <c r="AG98" s="28">
        <f>B98+C98-AF98</f>
        <v>3421.400000000001</v>
      </c>
    </row>
    <row r="99" spans="1:33" ht="15.75">
      <c r="A99" s="3" t="s">
        <v>17</v>
      </c>
      <c r="B99" s="23">
        <f>B21+B30+B49+B37+B58+B13+B75</f>
        <v>2078.7</v>
      </c>
      <c r="C99" s="23">
        <f aca="true" t="shared" si="23" ref="C99:AD99">C21+C30+C49+C37+C58+C13+C75</f>
        <v>2369.3999999999996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1457.3999999999999</v>
      </c>
      <c r="I99" s="23">
        <f t="shared" si="23"/>
        <v>0</v>
      </c>
      <c r="J99" s="23">
        <f t="shared" si="23"/>
        <v>36.4</v>
      </c>
      <c r="K99" s="23">
        <f t="shared" si="23"/>
        <v>0</v>
      </c>
      <c r="L99" s="23">
        <f t="shared" si="23"/>
        <v>50.8</v>
      </c>
      <c r="M99" s="23">
        <f t="shared" si="23"/>
        <v>1.2</v>
      </c>
      <c r="N99" s="23">
        <f t="shared" si="23"/>
        <v>22.9</v>
      </c>
      <c r="O99" s="23">
        <f t="shared" si="23"/>
        <v>16.3</v>
      </c>
      <c r="P99" s="23">
        <f t="shared" si="23"/>
        <v>0</v>
      </c>
      <c r="Q99" s="23">
        <f t="shared" si="23"/>
        <v>0</v>
      </c>
      <c r="R99" s="23">
        <f t="shared" si="23"/>
        <v>0</v>
      </c>
      <c r="S99" s="23">
        <f t="shared" si="23"/>
        <v>0</v>
      </c>
      <c r="T99" s="23">
        <f t="shared" si="23"/>
        <v>0</v>
      </c>
      <c r="U99" s="23">
        <f t="shared" si="23"/>
        <v>0</v>
      </c>
      <c r="V99" s="23">
        <f t="shared" si="23"/>
        <v>0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1765.1</v>
      </c>
      <c r="AG99" s="28">
        <f>B99+C99-AF99</f>
        <v>2682.9999999999995</v>
      </c>
    </row>
    <row r="100" spans="1:33" ht="12.75">
      <c r="A100" s="1" t="s">
        <v>47</v>
      </c>
      <c r="B100" s="2">
        <f aca="true" t="shared" si="24" ref="B100:U100">B94-B95-B96-B97-B98-B99</f>
        <v>33873.20000000001</v>
      </c>
      <c r="C100" s="2">
        <f t="shared" si="24"/>
        <v>15664.999999999987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220.3000000000004</v>
      </c>
      <c r="I100" s="2">
        <f t="shared" si="24"/>
        <v>787.9</v>
      </c>
      <c r="J100" s="2">
        <f t="shared" si="24"/>
        <v>1715.1999999999994</v>
      </c>
      <c r="K100" s="2">
        <f t="shared" si="24"/>
        <v>0</v>
      </c>
      <c r="L100" s="2">
        <f t="shared" si="24"/>
        <v>1526.7999999999954</v>
      </c>
      <c r="M100" s="2">
        <f t="shared" si="24"/>
        <v>481.59999999999997</v>
      </c>
      <c r="N100" s="2">
        <f t="shared" si="24"/>
        <v>1588.5</v>
      </c>
      <c r="O100" s="2">
        <f t="shared" si="24"/>
        <v>1610.3999999999999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21971.800000000007</v>
      </c>
      <c r="AG100" s="2">
        <f>AG94-AG95-AG96-AG97-AG98-AG99</f>
        <v>27566.400000000016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2015-10-19T11:20:38Z</cp:lastPrinted>
  <dcterms:created xsi:type="dcterms:W3CDTF">2002-11-05T08:53:00Z</dcterms:created>
  <dcterms:modified xsi:type="dcterms:W3CDTF">2015-10-20T06:59:31Z</dcterms:modified>
  <cp:category/>
  <cp:version/>
  <cp:contentType/>
  <cp:contentStatus/>
</cp:coreProperties>
</file>